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0" yWindow="0" windowWidth="25600" windowHeight="16060" tabRatio="702" firstSheet="1" activeTab="1"/>
  </bookViews>
  <sheets>
    <sheet name="Getting Started" sheetId="16" r:id="rId1"/>
    <sheet name="HOV test" sheetId="2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6" l="1"/>
  <c r="B11" i="16"/>
  <c r="B12" i="16"/>
  <c r="B13" i="16"/>
  <c r="B14" i="16"/>
  <c r="B15" i="16"/>
  <c r="B16" i="16"/>
  <c r="B17" i="16"/>
  <c r="B18" i="16"/>
  <c r="B19" i="16"/>
  <c r="B20" i="16"/>
  <c r="B23" i="16"/>
  <c r="B24" i="16"/>
  <c r="B25" i="16"/>
  <c r="B26" i="16"/>
  <c r="B27" i="16"/>
  <c r="B29" i="16"/>
  <c r="B30" i="16"/>
  <c r="J10" i="16"/>
  <c r="J11" i="16"/>
  <c r="J12" i="16"/>
  <c r="J15" i="16"/>
  <c r="J14" i="16"/>
  <c r="E11" i="16"/>
  <c r="E10" i="16"/>
  <c r="B28" i="16"/>
  <c r="D6" i="21"/>
  <c r="D7" i="21"/>
  <c r="D8" i="21"/>
  <c r="D9" i="21"/>
  <c r="D14" i="21"/>
  <c r="D15" i="21"/>
  <c r="D16" i="21"/>
  <c r="D17" i="21"/>
  <c r="D18" i="21"/>
  <c r="D19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M2" i="21"/>
  <c r="M9" i="21"/>
  <c r="M4" i="21"/>
  <c r="L10" i="21"/>
  <c r="G4" i="21"/>
  <c r="G9" i="21"/>
  <c r="F10" i="21"/>
</calcChain>
</file>

<file path=xl/sharedStrings.xml><?xml version="1.0" encoding="utf-8"?>
<sst xmlns="http://schemas.openxmlformats.org/spreadsheetml/2006/main" count="95" uniqueCount="92">
  <si>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</si>
  <si>
    <t>Relearning Condtion</t>
    <phoneticPr fontId="2" type="noConversion"/>
  </si>
  <si>
    <t>Control</t>
    <phoneticPr fontId="2" type="noConversion"/>
  </si>
  <si>
    <t>HYPOTHESIS TESTING</t>
    <phoneticPr fontId="2" type="noConversion"/>
  </si>
  <si>
    <t>CI low =</t>
    <phoneticPr fontId="2" type="noConversion"/>
  </si>
  <si>
    <t xml:space="preserve">M = </t>
    <phoneticPr fontId="2" type="noConversion"/>
  </si>
  <si>
    <t>CALCULATIONS</t>
    <phoneticPr fontId="2" type="noConversion"/>
  </si>
  <si>
    <t>required</t>
    <phoneticPr fontId="2" type="noConversion"/>
  </si>
  <si>
    <t>How to generate data</t>
    <phoneticPr fontId="2" type="noConversion"/>
  </si>
  <si>
    <t>NOTE: Obtained F is...</t>
    <phoneticPr fontId="2" type="noConversion"/>
  </si>
  <si>
    <t xml:space="preserve">Excel formula: </t>
    <phoneticPr fontId="2" type="noConversion"/>
  </si>
  <si>
    <r>
      <t>x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</si>
  <si>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</t>
    </r>
    <phoneticPr fontId="2" type="noConversion"/>
  </si>
  <si>
    <r>
      <t>Nondirectional H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: 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≠ 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</si>
  <si>
    <r>
      <t xml:space="preserve"> 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/est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if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&gt;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</si>
  <si>
    <r>
      <t xml:space="preserve"> 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>/est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if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&gt;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</si>
  <si>
    <r>
      <t xml:space="preserve">  FINV(</t>
    </r>
    <r>
      <rPr>
        <sz val="18"/>
        <color indexed="9"/>
        <rFont val="Symbol"/>
      </rPr>
      <t>a</t>
    </r>
    <r>
      <rPr>
        <sz val="18"/>
        <color indexed="9"/>
        <rFont val="Times"/>
      </rPr>
      <t>/2, df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, df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>) if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&gt;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</si>
  <si>
    <r>
      <t xml:space="preserve">  FINV(</t>
    </r>
    <r>
      <rPr>
        <sz val="18"/>
        <color indexed="9"/>
        <rFont val="Symbol"/>
      </rPr>
      <t>a</t>
    </r>
    <r>
      <rPr>
        <sz val="18"/>
        <color indexed="9"/>
        <rFont val="Times"/>
      </rPr>
      <t>/2, df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>, df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) if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&gt;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</si>
  <si>
    <r>
      <t>Directional H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: 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&gt; 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</si>
  <si>
    <t>Optional</t>
    <phoneticPr fontId="2" type="noConversion"/>
  </si>
  <si>
    <t>Hypotheses...</t>
    <phoneticPr fontId="2" type="noConversion"/>
  </si>
  <si>
    <r>
      <t xml:space="preserve">    H</t>
    </r>
    <r>
      <rPr>
        <vertAlign val="subscript"/>
        <sz val="18"/>
        <color indexed="8"/>
        <rFont val="Times"/>
      </rPr>
      <t>0</t>
    </r>
    <r>
      <rPr>
        <sz val="18"/>
        <color indexed="8"/>
        <rFont val="Times"/>
      </rPr>
      <t xml:space="preserve">: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=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N</t>
    </r>
    <phoneticPr fontId="2" type="noConversion"/>
  </si>
  <si>
    <r>
      <t>m</t>
    </r>
    <r>
      <rPr>
        <vertAlign val="subscript"/>
        <sz val="18"/>
        <color indexed="8"/>
        <rFont val="Times"/>
      </rPr>
      <t>N</t>
    </r>
    <r>
      <rPr>
        <sz val="18"/>
        <color indexed="8"/>
        <rFont val="Times"/>
      </rPr>
      <t xml:space="preserve"> = </t>
    </r>
    <phoneticPr fontId="2" type="noConversion"/>
  </si>
  <si>
    <t>Population mean temperature of normal people</t>
    <phoneticPr fontId="2" type="noConversion"/>
  </si>
  <si>
    <r>
      <t>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= </t>
    </r>
    <phoneticPr fontId="2" type="noConversion"/>
  </si>
  <si>
    <r>
      <t>s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</si>
  <si>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</si>
  <si>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</si>
  <si>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</si>
  <si>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61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</si>
  <si>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71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</si>
  <si>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81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</si>
  <si>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</si>
  <si>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</t>
    </r>
    <phoneticPr fontId="2" type="noConversion"/>
  </si>
  <si>
    <t>Population mean temperature of TS people</t>
    <phoneticPr fontId="2" type="noConversion"/>
  </si>
  <si>
    <r>
      <t>s</t>
    </r>
    <r>
      <rPr>
        <sz val="18"/>
        <color indexed="8"/>
        <rFont val="Times"/>
      </rPr>
      <t xml:space="preserve"> = </t>
    </r>
    <phoneticPr fontId="2" type="noConversion"/>
  </si>
  <si>
    <t xml:space="preserve">Criterion F = </t>
    <phoneticPr fontId="2" type="noConversion"/>
  </si>
  <si>
    <t>Population SD of temperatures</t>
    <phoneticPr fontId="2" type="noConversion"/>
  </si>
  <si>
    <t>The data (sample)...</t>
    <phoneticPr fontId="2" type="noConversion"/>
  </si>
  <si>
    <t>CONFIDENCE INTERVALS</t>
    <phoneticPr fontId="2" type="noConversion"/>
  </si>
  <si>
    <t>Obt t =</t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</si>
  <si>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 xml:space="preserve"> = </t>
    </r>
    <phoneticPr fontId="2" type="noConversion"/>
  </si>
  <si>
    <r>
      <t>Crit t</t>
    </r>
    <r>
      <rPr>
        <vertAlign val="subscript"/>
        <sz val="18"/>
        <color indexed="8"/>
        <rFont val="Times"/>
      </rPr>
      <t>1Q</t>
    </r>
    <r>
      <rPr>
        <sz val="18"/>
        <color indexed="8"/>
        <rFont val="Times"/>
      </rPr>
      <t xml:space="preserve"> =</t>
    </r>
    <phoneticPr fontId="2" type="noConversion"/>
  </si>
  <si>
    <r>
      <t>Crit t</t>
    </r>
    <r>
      <rPr>
        <vertAlign val="subscript"/>
        <sz val="18"/>
        <color indexed="8"/>
        <rFont val="Times"/>
      </rPr>
      <t>2Q</t>
    </r>
    <r>
      <rPr>
        <sz val="18"/>
        <color indexed="8"/>
        <rFont val="Times"/>
      </rPr>
      <t xml:space="preserve"> =</t>
    </r>
    <phoneticPr fontId="2" type="noConversion"/>
  </si>
  <si>
    <t>CI magnitude = ±</t>
    <phoneticPr fontId="2" type="noConversion"/>
  </si>
  <si>
    <t>CI high =</t>
    <phoneticPr fontId="2" type="noConversion"/>
  </si>
  <si>
    <r>
      <t>n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</si>
  <si>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r>
      <t>a</t>
    </r>
    <r>
      <rPr>
        <sz val="18"/>
        <color indexed="8"/>
        <rFont val="Times"/>
      </rPr>
      <t xml:space="preserve"> =</t>
    </r>
    <phoneticPr fontId="2" type="noConversion"/>
  </si>
  <si>
    <t>CI percent =</t>
    <phoneticPr fontId="2" type="noConversion"/>
  </si>
  <si>
    <t>Rotated</t>
    <phoneticPr fontId="2" type="noConversion"/>
  </si>
  <si>
    <t xml:space="preserve">Obtained F = </t>
    <phoneticPr fontId="2" type="noConversion"/>
  </si>
  <si>
    <r>
      <t>= est</t>
    </r>
    <r>
      <rPr>
        <sz val="18"/>
        <color indexed="8"/>
        <rFont val="Symbol"/>
      </rPr>
      <t>s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/n</t>
    </r>
    <phoneticPr fontId="2" type="noConversion"/>
  </si>
  <si>
    <r>
      <t>= sqrt(est</t>
    </r>
    <r>
      <rPr>
        <sz val="18"/>
        <color indexed="8"/>
        <rFont val="Symbol"/>
      </rPr>
      <t xml:space="preserve"> s</t>
    </r>
    <r>
      <rPr>
        <vertAlign val="superscript"/>
        <sz val="18"/>
        <color indexed="8"/>
        <rFont val="Times"/>
      </rPr>
      <t>2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>)</t>
    </r>
    <phoneticPr fontId="2" type="noConversion"/>
  </si>
  <si>
    <r>
      <t xml:space="preserve">= </t>
    </r>
    <r>
      <rPr>
        <sz val="18"/>
        <color indexed="8"/>
        <rFont val="Symbol"/>
      </rPr>
      <t>S</t>
    </r>
    <r>
      <rPr>
        <sz val="18"/>
        <color indexed="8"/>
        <rFont val="Times"/>
      </rPr>
      <t>X</t>
    </r>
    <r>
      <rPr>
        <vertAlign val="subscript"/>
        <sz val="18"/>
        <color indexed="8"/>
        <rFont val="Times"/>
      </rPr>
      <t>i</t>
    </r>
    <r>
      <rPr>
        <vertAlign val="superscript"/>
        <sz val="18"/>
        <color indexed="8"/>
        <rFont val="Times"/>
      </rPr>
      <t/>
    </r>
    <phoneticPr fontId="2" type="noConversion"/>
  </si>
  <si>
    <t>= total number of scores</t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</si>
  <si>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perscript"/>
        <sz val="18"/>
        <color indexed="8"/>
        <rFont val="Times"/>
      </rPr>
      <t>2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 xml:space="preserve"> = </t>
    </r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</si>
  <si>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 xml:space="preserve"> = </t>
    </r>
    <phoneticPr fontId="2" type="noConversion"/>
  </si>
  <si>
    <t>Person</t>
    <phoneticPr fontId="2" type="noConversion"/>
  </si>
  <si>
    <t>Temperature</t>
    <phoneticPr fontId="2" type="noConversion"/>
  </si>
  <si>
    <t>= n-1</t>
    <phoneticPr fontId="2" type="noConversion"/>
  </si>
  <si>
    <r>
      <t xml:space="preserve">= </t>
    </r>
    <r>
      <rPr>
        <sz val="18"/>
        <color indexed="8"/>
        <rFont val="Symbol"/>
      </rPr>
      <t>S</t>
    </r>
    <r>
      <rPr>
        <sz val="18"/>
        <color indexed="8"/>
        <rFont val="Times"/>
      </rPr>
      <t>X</t>
    </r>
    <r>
      <rPr>
        <vertAlign val="subscript"/>
        <sz val="18"/>
        <color indexed="8"/>
        <rFont val="Times"/>
      </rPr>
      <t>i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-T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/n</t>
    </r>
    <phoneticPr fontId="2" type="noConversion"/>
  </si>
  <si>
    <t>= SS/df</t>
    <phoneticPr fontId="2" type="noConversion"/>
  </si>
  <si>
    <t>T =</t>
    <phoneticPr fontId="2" type="noConversion"/>
  </si>
  <si>
    <t xml:space="preserve">n = </t>
    <phoneticPr fontId="2" type="noConversion"/>
  </si>
  <si>
    <t>SS =</t>
    <phoneticPr fontId="2" type="noConversion"/>
  </si>
  <si>
    <t>df =</t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</si>
  <si>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 xml:space="preserve"> = </t>
    </r>
    <phoneticPr fontId="2" type="noConversion"/>
  </si>
  <si>
    <r>
      <t>NOTE: Obtained F is always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/est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</si>
  <si>
    <r>
      <t>Excel formula: FINV(</t>
    </r>
    <r>
      <rPr>
        <sz val="18"/>
        <color indexed="9"/>
        <rFont val="Symbol"/>
      </rPr>
      <t>a</t>
    </r>
    <r>
      <rPr>
        <sz val="18"/>
        <color indexed="9"/>
        <rFont val="Times"/>
      </rPr>
      <t>, df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, df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>)</t>
    </r>
  </si>
  <si>
    <r>
      <t>a</t>
    </r>
    <r>
      <rPr>
        <sz val="18"/>
        <color indexed="9"/>
        <rFont val="Times"/>
      </rPr>
      <t xml:space="preserve"> = </t>
    </r>
  </si>
  <si>
    <r>
      <t>= (M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-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N</t>
    </r>
    <r>
      <rPr>
        <sz val="18"/>
        <color indexed="8"/>
        <rFont val="Times"/>
      </rPr>
      <t>)/est</t>
    </r>
    <r>
      <rPr>
        <sz val="18"/>
        <color indexed="8"/>
        <rFont val="Symbol"/>
      </rPr>
      <t>s</t>
    </r>
    <r>
      <rPr>
        <vertAlign val="subscript"/>
        <sz val="18"/>
        <color indexed="8"/>
        <rFont val="Times"/>
      </rPr>
      <t>M</t>
    </r>
    <phoneticPr fontId="2" type="noConversion"/>
  </si>
  <si>
    <r>
      <t>x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</si>
  <si>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</si>
  <si>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</si>
  <si>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= sqrt(est</t>
    </r>
    <r>
      <rPr>
        <sz val="18"/>
        <color indexed="8"/>
        <rFont val="Symbol"/>
      </rPr>
      <t>s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)</t>
    </r>
    <phoneticPr fontId="2" type="noConversion"/>
  </si>
  <si>
    <r>
      <t xml:space="preserve">    H</t>
    </r>
    <r>
      <rPr>
        <vertAlign val="subscript"/>
        <sz val="18"/>
        <color indexed="8"/>
        <rFont val="Times"/>
      </rPr>
      <t>1</t>
    </r>
    <r>
      <rPr>
        <sz val="18"/>
        <color indexed="8"/>
        <rFont val="Times"/>
      </rPr>
      <t xml:space="preserve">: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&gt;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N</t>
    </r>
    <phoneticPr fontId="2" type="noConversion"/>
  </si>
  <si>
    <t>(implies one-tailed test)</t>
    <phoneticPr fontId="2" type="noConversion"/>
  </si>
  <si>
    <r>
      <t>n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 </t>
    </r>
    <phoneticPr fontId="2" type="noConversion"/>
  </si>
  <si>
    <r>
      <t>s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</si>
  <si>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</si>
  <si>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sz val="18"/>
        <color indexed="8"/>
        <rFont val="Times"/>
      </rPr>
      <t xml:space="preserve"> = </t>
    </r>
    <phoneticPr fontId="2" type="noConversion"/>
  </si>
  <si>
    <t>The real world...</t>
    <phoneticPr fontId="2" type="noConversion"/>
  </si>
  <si>
    <t>Testing Homogeneity of Variance</t>
  </si>
  <si>
    <r>
      <t>T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 </t>
    </r>
  </si>
  <si>
    <r>
      <t>T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</si>
  <si>
    <r>
      <t>df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</si>
  <si>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 </t>
    </r>
  </si>
  <si>
    <r>
      <t>SS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</si>
  <si>
    <r>
      <t>SS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</si>
  <si>
    <r>
      <t>df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</si>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</sst>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"/>
    <numFmt numFmtId="166" formatCode="#,##0.000"/>
    <numFmt numFmtId="167" formatCode="0.0"/>
  </numFmts>
  <fonts count="25" x14ac:knownFonts="1">
    <font>
      <sz val="18"/>
      <name val="Times"/>
    </font>
    <font>
      <sz val="10"/>
      <name val="Verdana"/>
    </font>
    <font>
      <sz val="8"/>
      <name val="Verdana"/>
    </font>
    <font>
      <sz val="18"/>
      <color indexed="13"/>
      <name val="Times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u/>
      <sz val="18"/>
      <color indexed="9"/>
      <name val="Times"/>
    </font>
    <font>
      <vertAlign val="superscript"/>
      <sz val="18"/>
      <color indexed="9"/>
      <name val="Times"/>
    </font>
    <font>
      <sz val="18"/>
      <color indexed="8"/>
      <name val="Times"/>
    </font>
    <font>
      <sz val="18"/>
      <color indexed="8"/>
      <name val="Symbol"/>
    </font>
    <font>
      <sz val="24"/>
      <color indexed="8"/>
      <name val="Times"/>
    </font>
    <font>
      <vertAlign val="subscript"/>
      <sz val="18"/>
      <color indexed="8"/>
      <name val="Times"/>
    </font>
    <font>
      <u/>
      <sz val="18"/>
      <color indexed="8"/>
      <name val="Times"/>
    </font>
    <font>
      <vertAlign val="superscript"/>
      <sz val="18"/>
      <color indexed="8"/>
      <name val="Times"/>
    </font>
    <font>
      <u/>
      <sz val="40"/>
      <color indexed="8"/>
      <name val="Times"/>
    </font>
    <font>
      <sz val="18"/>
      <name val="Times"/>
    </font>
    <font>
      <u/>
      <sz val="18"/>
      <name val="Times"/>
    </font>
    <font>
      <sz val="18"/>
      <name val="Times"/>
    </font>
    <font>
      <u/>
      <sz val="18"/>
      <color indexed="12"/>
      <name val="Times"/>
    </font>
    <font>
      <u/>
      <sz val="18"/>
      <color indexed="20"/>
      <name val="Times"/>
    </font>
    <font>
      <sz val="18"/>
      <color indexed="9"/>
      <name val="Times"/>
    </font>
    <font>
      <sz val="18"/>
      <color indexed="9"/>
      <name val="Symbol"/>
    </font>
    <font>
      <sz val="18"/>
      <color indexed="13"/>
      <name val="Times"/>
    </font>
    <font>
      <sz val="36"/>
      <name val="Times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/>
      <right style="medium">
        <color auto="1"/>
      </right>
      <top style="medium">
        <color auto="1"/>
      </top>
      <bottom style="thin">
        <color indexed="9"/>
      </bottom>
      <diagonal/>
    </border>
  </borders>
  <cellStyleXfs count="4">
    <xf numFmtId="4" fontId="0" fillId="0" borderId="0">
      <alignment horizontal="center" vertical="center"/>
    </xf>
    <xf numFmtId="9" fontId="1" fillId="0" borderId="0" applyFont="0" applyFill="0" applyBorder="0" applyAlignment="0" applyProtection="0"/>
    <xf numFmtId="4" fontId="19" fillId="0" borderId="0" applyNumberFormat="0" applyFill="0" applyBorder="0" applyAlignment="0" applyProtection="0">
      <alignment horizontal="center" vertical="center"/>
    </xf>
    <xf numFmtId="4" fontId="20" fillId="0" borderId="0" applyNumberFormat="0" applyFill="0" applyBorder="0" applyAlignment="0" applyProtection="0">
      <alignment horizontal="center" vertical="center"/>
    </xf>
  </cellStyleXfs>
  <cellXfs count="111">
    <xf numFmtId="4" fontId="0" fillId="0" borderId="0" xfId="0">
      <alignment horizontal="center" vertical="center"/>
    </xf>
    <xf numFmtId="4" fontId="0" fillId="0" borderId="0" xfId="0" applyAlignment="1">
      <alignment horizontal="right" vertical="center"/>
    </xf>
    <xf numFmtId="4" fontId="0" fillId="0" borderId="0" xfId="0" applyAlignment="1">
      <alignment horizontal="center" vertical="center"/>
    </xf>
    <xf numFmtId="4" fontId="0" fillId="0" borderId="0" xfId="0" applyBorder="1" applyAlignment="1">
      <alignment horizontal="right" vertical="center"/>
    </xf>
    <xf numFmtId="166" fontId="0" fillId="0" borderId="0" xfId="0" applyNumberFormat="1" applyBorder="1" applyAlignment="1">
      <alignment horizontal="center" vertical="center"/>
    </xf>
    <xf numFmtId="4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4" fillId="2" borderId="0" xfId="0" applyFont="1" applyFill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4" fontId="4" fillId="3" borderId="0" xfId="0" applyFont="1" applyFill="1" applyAlignment="1">
      <alignment horizontal="left" vertical="center"/>
    </xf>
    <xf numFmtId="3" fontId="4" fillId="4" borderId="0" xfId="0" applyNumberFormat="1" applyFont="1" applyFill="1" applyAlignment="1">
      <alignment horizontal="center" vertical="center"/>
    </xf>
    <xf numFmtId="4" fontId="4" fillId="4" borderId="0" xfId="0" applyFont="1" applyFill="1" applyAlignment="1">
      <alignment horizontal="right" vertical="center"/>
    </xf>
    <xf numFmtId="4" fontId="0" fillId="0" borderId="0" xfId="0" applyBorder="1" applyAlignment="1">
      <alignment horizontal="center" vertical="center"/>
    </xf>
    <xf numFmtId="3" fontId="5" fillId="3" borderId="0" xfId="0" applyNumberFormat="1" applyFont="1" applyFill="1" applyAlignment="1">
      <alignment horizontal="right" vertical="center"/>
    </xf>
    <xf numFmtId="4" fontId="4" fillId="3" borderId="0" xfId="0" applyNumberFormat="1" applyFont="1" applyFill="1" applyAlignment="1">
      <alignment horizontal="left" vertical="center"/>
    </xf>
    <xf numFmtId="3" fontId="4" fillId="3" borderId="0" xfId="0" applyNumberFormat="1" applyFont="1" applyFill="1" applyAlignment="1">
      <alignment horizontal="left" vertical="center"/>
    </xf>
    <xf numFmtId="4" fontId="4" fillId="4" borderId="0" xfId="0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center" vertical="center"/>
    </xf>
    <xf numFmtId="4" fontId="4" fillId="4" borderId="4" xfId="0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4" fontId="13" fillId="0" borderId="0" xfId="0" applyFont="1" applyFill="1" applyBorder="1" applyAlignment="1">
      <alignment horizontal="left" vertical="center"/>
    </xf>
    <xf numFmtId="4" fontId="9" fillId="0" borderId="0" xfId="0" applyFont="1" applyFill="1" applyBorder="1" applyAlignment="1">
      <alignment horizontal="center" vertical="center"/>
    </xf>
    <xf numFmtId="4" fontId="9" fillId="0" borderId="0" xfId="0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center" vertical="center"/>
    </xf>
    <xf numFmtId="4" fontId="9" fillId="0" borderId="0" xfId="0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4" fontId="9" fillId="0" borderId="0" xfId="0" applyFont="1" applyFill="1" applyBorder="1" applyAlignment="1">
      <alignment vertical="center"/>
    </xf>
    <xf numFmtId="4" fontId="10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left" vertical="center"/>
    </xf>
    <xf numFmtId="9" fontId="9" fillId="0" borderId="0" xfId="1" applyFont="1" applyFill="1" applyBorder="1" applyAlignment="1">
      <alignment horizontal="left" vertical="center"/>
    </xf>
    <xf numFmtId="4" fontId="9" fillId="0" borderId="0" xfId="0" applyFont="1" applyFill="1" applyBorder="1" applyAlignment="1">
      <alignment horizontal="center" vertical="center"/>
    </xf>
    <xf numFmtId="4" fontId="11" fillId="0" borderId="0" xfId="0" applyFont="1" applyFill="1" applyBorder="1" applyAlignment="1">
      <alignment horizontal="left" vertical="center"/>
    </xf>
    <xf numFmtId="4" fontId="10" fillId="0" borderId="0" xfId="0" applyFont="1" applyFill="1" applyBorder="1" applyAlignment="1">
      <alignment horizontal="center" vertical="center"/>
    </xf>
    <xf numFmtId="4" fontId="9" fillId="0" borderId="0" xfId="0" applyFont="1" applyBorder="1" applyAlignment="1">
      <alignment horizontal="center" vertical="center"/>
    </xf>
    <xf numFmtId="4" fontId="9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4" fontId="9" fillId="0" borderId="0" xfId="0" applyFont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4" fontId="9" fillId="0" borderId="0" xfId="0" quotePrefix="1" applyFont="1" applyFill="1" applyBorder="1" applyAlignment="1">
      <alignment horizontal="left" vertical="center"/>
    </xf>
    <xf numFmtId="167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3" fillId="0" borderId="0" xfId="0" applyFont="1" applyFill="1" applyBorder="1" applyAlignment="1">
      <alignment horizontal="center" vertical="center" wrapText="1"/>
    </xf>
    <xf numFmtId="166" fontId="9" fillId="0" borderId="0" xfId="0" quotePrefix="1" applyNumberFormat="1" applyFont="1" applyFill="1" applyBorder="1" applyAlignment="1">
      <alignment horizontal="left" vertical="center"/>
    </xf>
    <xf numFmtId="4" fontId="9" fillId="0" borderId="0" xfId="0" applyFont="1" applyFill="1" applyBorder="1" applyAlignment="1">
      <alignment vertical="center"/>
    </xf>
    <xf numFmtId="2" fontId="9" fillId="0" borderId="2" xfId="0" applyNumberFormat="1" applyFont="1" applyFill="1" applyBorder="1" applyAlignment="1">
      <alignment horizontal="center" vertical="center"/>
    </xf>
    <xf numFmtId="4" fontId="9" fillId="0" borderId="0" xfId="0" applyFont="1" applyBorder="1" applyAlignment="1">
      <alignment horizontal="center" vertical="top"/>
    </xf>
    <xf numFmtId="4" fontId="15" fillId="0" borderId="0" xfId="0" applyFont="1" applyBorder="1" applyAlignment="1">
      <alignment horizontal="left" vertical="top"/>
    </xf>
    <xf numFmtId="4" fontId="9" fillId="0" borderId="5" xfId="0" quotePrefix="1" applyFont="1" applyFill="1" applyBorder="1" applyAlignment="1">
      <alignment horizontal="left" vertical="center"/>
    </xf>
    <xf numFmtId="4" fontId="9" fillId="0" borderId="6" xfId="0" applyFont="1" applyFill="1" applyBorder="1" applyAlignment="1">
      <alignment vertical="center" wrapText="1"/>
    </xf>
    <xf numFmtId="4" fontId="9" fillId="0" borderId="7" xfId="0" applyFont="1" applyFill="1" applyBorder="1" applyAlignment="1">
      <alignment horizontal="right" vertical="center"/>
    </xf>
    <xf numFmtId="4" fontId="10" fillId="0" borderId="1" xfId="0" applyFont="1" applyFill="1" applyBorder="1" applyAlignment="1">
      <alignment horizontal="right" vertical="center"/>
    </xf>
    <xf numFmtId="4" fontId="9" fillId="0" borderId="1" xfId="0" applyFont="1" applyFill="1" applyBorder="1" applyAlignment="1">
      <alignment horizontal="center" vertical="center"/>
    </xf>
    <xf numFmtId="4" fontId="9" fillId="0" borderId="1" xfId="0" applyFont="1" applyFill="1" applyBorder="1" applyAlignment="1">
      <alignment horizontal="left" vertical="center"/>
    </xf>
    <xf numFmtId="4" fontId="9" fillId="0" borderId="1" xfId="0" applyFont="1" applyFill="1" applyBorder="1" applyAlignment="1">
      <alignment vertical="center" wrapText="1"/>
    </xf>
    <xf numFmtId="4" fontId="9" fillId="0" borderId="9" xfId="0" applyFont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/>
    </xf>
    <xf numFmtId="4" fontId="0" fillId="0" borderId="0" xfId="0" applyFill="1" applyAlignment="1">
      <alignment horizontal="center" vertical="center"/>
    </xf>
    <xf numFmtId="4" fontId="0" fillId="0" borderId="0" xfId="0" applyFill="1" applyBorder="1" applyAlignment="1">
      <alignment horizontal="center" vertical="center"/>
    </xf>
    <xf numFmtId="4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4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4" fontId="16" fillId="0" borderId="0" xfId="0" applyFont="1" applyFill="1" applyBorder="1" applyAlignment="1">
      <alignment horizontal="center" vertical="center"/>
    </xf>
    <xf numFmtId="4" fontId="16" fillId="0" borderId="0" xfId="0" applyFont="1" applyAlignment="1">
      <alignment horizontal="center" vertical="center"/>
    </xf>
    <xf numFmtId="4" fontId="16" fillId="0" borderId="0" xfId="0" applyFont="1" applyFill="1" applyAlignment="1">
      <alignment horizontal="center" vertical="center"/>
    </xf>
    <xf numFmtId="4" fontId="16" fillId="0" borderId="0" xfId="0" applyFont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4" fontId="18" fillId="0" borderId="0" xfId="0" applyFont="1" applyFill="1" applyBorder="1" applyAlignment="1">
      <alignment horizontal="left" vertical="center"/>
    </xf>
    <xf numFmtId="4" fontId="18" fillId="0" borderId="0" xfId="0" applyFont="1" applyFill="1" applyAlignment="1">
      <alignment horizontal="center" vertical="center"/>
    </xf>
    <xf numFmtId="4" fontId="17" fillId="0" borderId="0" xfId="0" applyFont="1" applyFill="1" applyBorder="1" applyAlignment="1">
      <alignment horizontal="left" vertical="center"/>
    </xf>
    <xf numFmtId="4" fontId="18" fillId="0" borderId="0" xfId="0" applyFont="1" applyAlignment="1">
      <alignment horizontal="center" vertical="center"/>
    </xf>
    <xf numFmtId="4" fontId="21" fillId="6" borderId="10" xfId="0" applyFont="1" applyFill="1" applyBorder="1" applyAlignment="1">
      <alignment horizontal="center" vertical="center"/>
    </xf>
    <xf numFmtId="4" fontId="21" fillId="6" borderId="0" xfId="0" applyNumberFormat="1" applyFont="1" applyFill="1" applyBorder="1" applyAlignment="1">
      <alignment horizontal="left" vertical="center"/>
    </xf>
    <xf numFmtId="4" fontId="21" fillId="6" borderId="0" xfId="0" applyNumberFormat="1" applyFont="1" applyFill="1" applyBorder="1" applyAlignment="1">
      <alignment horizontal="center" vertical="center"/>
    </xf>
    <xf numFmtId="4" fontId="21" fillId="6" borderId="11" xfId="0" applyFont="1" applyFill="1" applyBorder="1" applyAlignment="1">
      <alignment horizontal="center" vertical="center"/>
    </xf>
    <xf numFmtId="4" fontId="21" fillId="6" borderId="0" xfId="0" applyFont="1" applyFill="1" applyBorder="1" applyAlignment="1">
      <alignment horizontal="center" vertical="center"/>
    </xf>
    <xf numFmtId="4" fontId="21" fillId="6" borderId="12" xfId="0" applyFont="1" applyFill="1" applyBorder="1" applyAlignment="1">
      <alignment horizontal="center" vertical="center"/>
    </xf>
    <xf numFmtId="4" fontId="21" fillId="6" borderId="13" xfId="0" applyFont="1" applyFill="1" applyBorder="1" applyAlignment="1">
      <alignment horizontal="center" vertical="center"/>
    </xf>
    <xf numFmtId="4" fontId="21" fillId="6" borderId="13" xfId="0" applyNumberFormat="1" applyFont="1" applyFill="1" applyBorder="1" applyAlignment="1">
      <alignment horizontal="left" vertical="center"/>
    </xf>
    <xf numFmtId="4" fontId="21" fillId="6" borderId="14" xfId="0" applyFont="1" applyFill="1" applyBorder="1" applyAlignment="1">
      <alignment horizontal="center" vertical="center"/>
    </xf>
    <xf numFmtId="4" fontId="21" fillId="6" borderId="10" xfId="0" applyFont="1" applyFill="1" applyBorder="1" applyAlignment="1">
      <alignment horizontal="left" vertical="center"/>
    </xf>
    <xf numFmtId="4" fontId="21" fillId="6" borderId="0" xfId="0" applyFont="1" applyFill="1" applyBorder="1" applyAlignment="1">
      <alignment horizontal="right" vertical="center"/>
    </xf>
    <xf numFmtId="166" fontId="21" fillId="6" borderId="0" xfId="0" applyNumberFormat="1" applyFont="1" applyFill="1" applyBorder="1" applyAlignment="1">
      <alignment horizontal="left" vertical="center"/>
    </xf>
    <xf numFmtId="166" fontId="21" fillId="6" borderId="11" xfId="0" applyNumberFormat="1" applyFont="1" applyFill="1" applyBorder="1" applyAlignment="1">
      <alignment horizontal="center" vertical="center"/>
    </xf>
    <xf numFmtId="4" fontId="21" fillId="6" borderId="11" xfId="0" applyFont="1" applyFill="1" applyBorder="1" applyAlignment="1">
      <alignment horizontal="right" vertical="center"/>
    </xf>
    <xf numFmtId="4" fontId="21" fillId="6" borderId="10" xfId="0" applyFont="1" applyFill="1" applyBorder="1" applyAlignment="1">
      <alignment horizontal="right" vertical="center"/>
    </xf>
    <xf numFmtId="4" fontId="21" fillId="6" borderId="14" xfId="0" applyFont="1" applyFill="1" applyBorder="1" applyAlignment="1">
      <alignment horizontal="right" vertical="center"/>
    </xf>
    <xf numFmtId="4" fontId="22" fillId="7" borderId="0" xfId="0" applyFont="1" applyFill="1" applyAlignment="1">
      <alignment horizontal="right" vertical="center"/>
    </xf>
    <xf numFmtId="4" fontId="21" fillId="7" borderId="0" xfId="0" applyFont="1" applyFill="1" applyAlignment="1">
      <alignment horizontal="left" vertical="center"/>
    </xf>
    <xf numFmtId="4" fontId="21" fillId="7" borderId="0" xfId="0" applyFont="1" applyFill="1" applyAlignment="1">
      <alignment horizontal="center" vertical="center"/>
    </xf>
    <xf numFmtId="4" fontId="23" fillId="6" borderId="10" xfId="0" applyFont="1" applyFill="1" applyBorder="1" applyAlignment="1">
      <alignment horizontal="left" vertical="center"/>
    </xf>
    <xf numFmtId="4" fontId="9" fillId="0" borderId="3" xfId="0" applyFont="1" applyFill="1" applyBorder="1" applyAlignment="1">
      <alignment vertical="center"/>
    </xf>
    <xf numFmtId="4" fontId="9" fillId="0" borderId="0" xfId="0" applyFont="1" applyFill="1" applyBorder="1" applyAlignment="1">
      <alignment vertical="center"/>
    </xf>
    <xf numFmtId="4" fontId="17" fillId="0" borderId="0" xfId="0" applyFont="1" applyFill="1" applyBorder="1" applyAlignment="1">
      <alignment horizontal="left" vertical="center"/>
    </xf>
    <xf numFmtId="4" fontId="24" fillId="0" borderId="0" xfId="0" applyFont="1" applyAlignment="1">
      <alignment horizontal="center" vertical="center"/>
    </xf>
    <xf numFmtId="4" fontId="4" fillId="5" borderId="0" xfId="0" applyFont="1" applyFill="1" applyBorder="1" applyAlignment="1">
      <alignment horizontal="center" vertical="center"/>
    </xf>
    <xf numFmtId="4" fontId="7" fillId="5" borderId="1" xfId="0" applyFont="1" applyFill="1" applyBorder="1" applyAlignment="1">
      <alignment horizontal="center" vertical="center"/>
    </xf>
    <xf numFmtId="4" fontId="21" fillId="6" borderId="15" xfId="0" applyFont="1" applyFill="1" applyBorder="1" applyAlignment="1">
      <alignment horizontal="center" vertical="center"/>
    </xf>
    <xf numFmtId="4" fontId="21" fillId="6" borderId="16" xfId="0" applyFont="1" applyFill="1" applyBorder="1" applyAlignment="1">
      <alignment horizontal="center" vertical="center"/>
    </xf>
    <xf numFmtId="4" fontId="21" fillId="6" borderId="17" xfId="0" applyFont="1" applyFill="1" applyBorder="1" applyAlignment="1">
      <alignment horizontal="center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120" workbookViewId="0">
      <selection activeCell="C7" sqref="C7"/>
    </sheetView>
  </sheetViews>
  <sheetFormatPr baseColWidth="10" defaultColWidth="13.09765625" defaultRowHeight="19" x14ac:dyDescent="0"/>
  <cols>
    <col min="1" max="1" width="11.3984375" style="37" customWidth="1"/>
    <col min="2" max="2" width="9.69921875" style="37" customWidth="1"/>
    <col min="3" max="3" width="3.19921875" style="37" customWidth="1"/>
    <col min="4" max="4" width="10" style="37" customWidth="1"/>
    <col min="5" max="5" width="12.5" style="37" customWidth="1"/>
    <col min="6" max="6" width="6.3984375" style="37" customWidth="1"/>
    <col min="7" max="7" width="7.796875" style="37" customWidth="1"/>
    <col min="8" max="8" width="3.19921875" style="37" customWidth="1"/>
    <col min="9" max="9" width="13.5" style="37" customWidth="1"/>
    <col min="10" max="10" width="9.59765625" style="37" customWidth="1"/>
    <col min="11" max="11" width="8.09765625" style="37" customWidth="1"/>
    <col min="12" max="13" width="6" style="37" customWidth="1"/>
    <col min="14" max="16" width="7.3984375" style="37" customWidth="1"/>
    <col min="17" max="17" width="8.296875" style="37" customWidth="1"/>
    <col min="18" max="16384" width="13.09765625" style="37"/>
  </cols>
  <sheetData>
    <row r="1" spans="1:13" s="54" customFormat="1" ht="43" customHeight="1">
      <c r="A1" s="55" t="s">
        <v>8</v>
      </c>
    </row>
    <row r="2" spans="1:13" s="25" customFormat="1" ht="10" customHeight="1">
      <c r="H2" s="34"/>
      <c r="I2" s="34"/>
      <c r="J2" s="34"/>
    </row>
    <row r="3" spans="1:13" ht="25">
      <c r="A3" s="35" t="s">
        <v>81</v>
      </c>
      <c r="B3" s="25"/>
      <c r="C3" s="25"/>
      <c r="D3" s="25"/>
      <c r="E3" s="25"/>
      <c r="F3" s="25"/>
      <c r="G3" s="28"/>
      <c r="H3" s="28"/>
      <c r="I3" s="36"/>
      <c r="J3" s="25"/>
      <c r="K3" s="25"/>
      <c r="L3" s="25"/>
      <c r="M3" s="25"/>
    </row>
    <row r="4" spans="1:13" ht="27" customHeight="1">
      <c r="A4" s="31" t="s">
        <v>22</v>
      </c>
      <c r="B4" s="25">
        <v>98.6</v>
      </c>
      <c r="C4" s="38" t="s">
        <v>23</v>
      </c>
      <c r="D4" s="25"/>
      <c r="E4" s="25"/>
      <c r="F4" s="25"/>
      <c r="G4" s="28"/>
      <c r="H4" s="28"/>
      <c r="I4" s="35" t="s">
        <v>20</v>
      </c>
      <c r="J4" s="39"/>
      <c r="K4" s="40"/>
      <c r="L4" s="25"/>
      <c r="M4" s="25"/>
    </row>
    <row r="5" spans="1:13" ht="27" customHeight="1">
      <c r="A5" s="31" t="s">
        <v>24</v>
      </c>
      <c r="B5" s="25">
        <v>99.5</v>
      </c>
      <c r="C5" s="38" t="s">
        <v>34</v>
      </c>
      <c r="D5" s="25"/>
      <c r="E5" s="25"/>
      <c r="F5" s="25"/>
      <c r="G5" s="28"/>
      <c r="H5" s="28"/>
      <c r="I5" s="38" t="s">
        <v>21</v>
      </c>
      <c r="J5" s="25"/>
      <c r="K5" s="25"/>
      <c r="L5" s="25"/>
      <c r="M5" s="25"/>
    </row>
    <row r="6" spans="1:13" ht="27" customHeight="1">
      <c r="A6" s="59" t="s">
        <v>35</v>
      </c>
      <c r="B6" s="60">
        <v>0.1</v>
      </c>
      <c r="C6" s="61" t="s">
        <v>37</v>
      </c>
      <c r="D6" s="60"/>
      <c r="E6" s="60"/>
      <c r="F6" s="60"/>
      <c r="G6" s="62"/>
      <c r="H6" s="62"/>
      <c r="I6" s="61" t="s">
        <v>75</v>
      </c>
      <c r="J6" s="61" t="s">
        <v>76</v>
      </c>
      <c r="K6" s="60"/>
      <c r="L6" s="25"/>
      <c r="M6" s="25"/>
    </row>
    <row r="7" spans="1:13" ht="14" customHeight="1">
      <c r="A7" s="31"/>
      <c r="B7" s="34"/>
      <c r="C7" s="38"/>
      <c r="D7" s="34"/>
      <c r="E7" s="34"/>
      <c r="F7" s="34"/>
      <c r="G7" s="28"/>
      <c r="H7" s="28"/>
      <c r="I7" s="34"/>
      <c r="J7" s="34"/>
      <c r="K7" s="34"/>
      <c r="L7" s="34"/>
      <c r="M7" s="34"/>
    </row>
    <row r="8" spans="1:13" s="41" customFormat="1" ht="32" customHeight="1">
      <c r="A8" s="35" t="s">
        <v>38</v>
      </c>
      <c r="B8" s="25"/>
      <c r="C8" s="28"/>
      <c r="D8" s="31" t="s">
        <v>47</v>
      </c>
      <c r="E8" s="32">
        <v>0.05</v>
      </c>
      <c r="F8" s="28"/>
      <c r="G8" s="28"/>
      <c r="H8" s="28"/>
      <c r="I8" s="26" t="s">
        <v>48</v>
      </c>
      <c r="J8" s="33">
        <v>0.95</v>
      </c>
      <c r="K8" s="28"/>
      <c r="L8" s="28"/>
      <c r="M8" s="28"/>
    </row>
    <row r="9" spans="1:13" ht="28" customHeight="1" thickBot="1">
      <c r="A9" s="50" t="s">
        <v>57</v>
      </c>
      <c r="B9" s="50" t="s">
        <v>58</v>
      </c>
      <c r="C9" s="25"/>
      <c r="D9" s="24" t="s">
        <v>3</v>
      </c>
      <c r="E9" s="25"/>
      <c r="F9" s="25"/>
      <c r="G9" s="25"/>
      <c r="H9" s="34"/>
      <c r="I9" s="24" t="s">
        <v>39</v>
      </c>
      <c r="J9" s="25"/>
      <c r="K9" s="25"/>
      <c r="L9" s="25"/>
      <c r="M9" s="25"/>
    </row>
    <row r="10" spans="1:13" s="41" customFormat="1" ht="31" customHeight="1" thickBot="1">
      <c r="A10" s="42">
        <v>1</v>
      </c>
      <c r="B10" s="48">
        <f ca="1">NORMINV(RAND(),$B$5,$B$6)</f>
        <v>99.382143762881142</v>
      </c>
      <c r="C10" s="28"/>
      <c r="D10" s="58" t="s">
        <v>40</v>
      </c>
      <c r="E10" s="63">
        <f ca="1">(B20-B4)/B30</f>
        <v>38.085453305964485</v>
      </c>
      <c r="F10" s="56" t="s">
        <v>70</v>
      </c>
      <c r="G10" s="57"/>
      <c r="H10" s="28"/>
      <c r="I10" s="26" t="s">
        <v>41</v>
      </c>
      <c r="J10" s="29">
        <f ca="1">B30</f>
        <v>2.334431656064382E-2</v>
      </c>
      <c r="K10" s="25"/>
      <c r="L10" s="28"/>
      <c r="M10" s="28"/>
    </row>
    <row r="11" spans="1:13" ht="30" customHeight="1" thickBot="1">
      <c r="A11" s="42">
        <v>2</v>
      </c>
      <c r="B11" s="48">
        <f t="shared" ref="B11:B19" ca="1" si="0">NORMINV(RAND(),$B$5,$B$6)</f>
        <v>99.430737782671883</v>
      </c>
      <c r="C11" s="31"/>
      <c r="D11" s="26" t="s">
        <v>42</v>
      </c>
      <c r="E11" s="27">
        <f ca="1">TINV(2*E8,B26)</f>
        <v>1.8331129326562374</v>
      </c>
      <c r="F11" s="25"/>
      <c r="G11" s="25"/>
      <c r="H11" s="34"/>
      <c r="I11" s="26" t="s">
        <v>43</v>
      </c>
      <c r="J11" s="27">
        <f ca="1">TINV(1-J8,B26)</f>
        <v>2.2621571627982049</v>
      </c>
      <c r="K11" s="25"/>
      <c r="L11" s="25"/>
      <c r="M11" s="25"/>
    </row>
    <row r="12" spans="1:13" ht="30" customHeight="1" thickBot="1">
      <c r="A12" s="42">
        <v>3</v>
      </c>
      <c r="B12" s="48">
        <f t="shared" ca="1" si="0"/>
        <v>99.574321947032118</v>
      </c>
      <c r="C12" s="31"/>
      <c r="D12" s="26"/>
      <c r="E12" s="25"/>
      <c r="F12" s="25"/>
      <c r="G12" s="25"/>
      <c r="H12" s="34"/>
      <c r="I12" s="58" t="s">
        <v>44</v>
      </c>
      <c r="J12" s="64">
        <f ca="1">J10*J11</f>
        <v>5.2808512918289169E-2</v>
      </c>
      <c r="K12" s="30" t="s">
        <v>7</v>
      </c>
      <c r="L12" s="25"/>
      <c r="M12" s="25"/>
    </row>
    <row r="13" spans="1:13" ht="30" customHeight="1">
      <c r="A13" s="42">
        <v>4</v>
      </c>
      <c r="B13" s="48">
        <f t="shared" ca="1" si="0"/>
        <v>99.51150738252052</v>
      </c>
      <c r="C13" s="26"/>
      <c r="D13" s="25"/>
      <c r="E13" s="25"/>
      <c r="F13" s="25"/>
      <c r="G13" s="25"/>
      <c r="H13" s="34"/>
      <c r="K13" s="52"/>
      <c r="L13" s="52"/>
      <c r="M13" s="25"/>
    </row>
    <row r="14" spans="1:13" ht="30" customHeight="1">
      <c r="A14" s="42">
        <v>5</v>
      </c>
      <c r="B14" s="48">
        <f t="shared" ca="1" si="0"/>
        <v>99.469293223005124</v>
      </c>
      <c r="C14" s="25"/>
      <c r="D14" s="25"/>
      <c r="E14" s="25"/>
      <c r="F14" s="25"/>
      <c r="G14" s="25"/>
      <c r="H14" s="34"/>
      <c r="I14" s="26" t="s">
        <v>45</v>
      </c>
      <c r="J14" s="53">
        <f ca="1">B20+J12</f>
        <v>99.541887391248338</v>
      </c>
      <c r="K14" s="102" t="s">
        <v>19</v>
      </c>
      <c r="L14" s="103"/>
      <c r="M14" s="25"/>
    </row>
    <row r="15" spans="1:13" ht="30" customHeight="1">
      <c r="A15" s="42">
        <v>6</v>
      </c>
      <c r="B15" s="48">
        <f t="shared" ca="1" si="0"/>
        <v>99.551710304573731</v>
      </c>
      <c r="C15" s="25"/>
      <c r="D15" s="25"/>
      <c r="E15" s="25"/>
      <c r="F15" s="25"/>
      <c r="G15" s="25"/>
      <c r="H15" s="34"/>
      <c r="I15" s="26" t="s">
        <v>4</v>
      </c>
      <c r="J15" s="53">
        <f ca="1">B20-J12</f>
        <v>99.436270365411758</v>
      </c>
      <c r="K15" s="102"/>
      <c r="L15" s="103"/>
      <c r="M15" s="25"/>
    </row>
    <row r="16" spans="1:13" ht="30" customHeight="1">
      <c r="A16" s="42">
        <v>7</v>
      </c>
      <c r="B16" s="48">
        <f t="shared" ca="1" si="0"/>
        <v>99.473116314467859</v>
      </c>
      <c r="C16" s="25"/>
      <c r="D16" s="25"/>
      <c r="E16" s="25"/>
      <c r="F16" s="25"/>
      <c r="G16" s="25"/>
      <c r="H16" s="34"/>
      <c r="I16" s="25"/>
      <c r="J16" s="25"/>
      <c r="K16" s="25"/>
      <c r="L16" s="25"/>
      <c r="M16" s="25"/>
    </row>
    <row r="17" spans="1:13" ht="30" customHeight="1">
      <c r="A17" s="42">
        <v>8</v>
      </c>
      <c r="B17" s="48">
        <f t="shared" ca="1" si="0"/>
        <v>99.560685411541101</v>
      </c>
      <c r="C17" s="25"/>
      <c r="D17" s="25"/>
      <c r="E17" s="25"/>
      <c r="F17" s="25"/>
      <c r="G17" s="25"/>
      <c r="H17" s="34"/>
      <c r="I17" s="25"/>
      <c r="J17" s="25"/>
      <c r="K17" s="25"/>
      <c r="L17" s="25"/>
      <c r="M17" s="25"/>
    </row>
    <row r="18" spans="1:13" ht="30" customHeight="1">
      <c r="A18" s="42">
        <v>9</v>
      </c>
      <c r="B18" s="48">
        <f t="shared" ca="1" si="0"/>
        <v>99.379457695102275</v>
      </c>
      <c r="C18" s="25"/>
      <c r="D18" s="25"/>
      <c r="E18" s="25"/>
      <c r="F18" s="25"/>
      <c r="G18" s="25"/>
      <c r="H18" s="34"/>
      <c r="I18" s="25"/>
      <c r="J18" s="25"/>
      <c r="K18" s="25"/>
      <c r="L18" s="25"/>
      <c r="M18" s="25"/>
    </row>
    <row r="19" spans="1:13" ht="30" customHeight="1">
      <c r="A19" s="42">
        <v>10</v>
      </c>
      <c r="B19" s="49">
        <f t="shared" ca="1" si="0"/>
        <v>99.557814959504924</v>
      </c>
      <c r="C19" s="25"/>
      <c r="D19" s="25"/>
      <c r="E19" s="25"/>
      <c r="F19" s="25"/>
      <c r="G19" s="25"/>
      <c r="H19" s="34"/>
      <c r="I19" s="25"/>
      <c r="J19" s="25"/>
      <c r="K19" s="25"/>
      <c r="L19" s="25"/>
      <c r="M19" s="25"/>
    </row>
    <row r="20" spans="1:13" ht="30" customHeight="1">
      <c r="A20" s="25" t="s">
        <v>5</v>
      </c>
      <c r="B20" s="29">
        <f ca="1">AVERAGE(B10:B19)</f>
        <v>99.489078878330048</v>
      </c>
      <c r="C20" s="25"/>
      <c r="D20" s="43"/>
      <c r="E20" s="25"/>
      <c r="F20" s="25"/>
      <c r="G20" s="25"/>
      <c r="H20" s="34"/>
      <c r="I20" s="25"/>
      <c r="J20" s="25"/>
      <c r="K20" s="25"/>
      <c r="L20" s="25"/>
      <c r="M20" s="25"/>
    </row>
    <row r="21" spans="1:13" ht="16" customHeight="1">
      <c r="A21" s="25"/>
      <c r="B21" s="29"/>
      <c r="C21" s="25"/>
      <c r="D21" s="43"/>
      <c r="E21" s="25"/>
      <c r="F21" s="25"/>
      <c r="G21" s="25"/>
      <c r="H21" s="34"/>
      <c r="I21" s="25"/>
      <c r="J21" s="25"/>
      <c r="K21" s="25"/>
      <c r="L21" s="25"/>
      <c r="M21" s="25"/>
    </row>
    <row r="22" spans="1:13" ht="30" customHeight="1">
      <c r="A22" s="24" t="s">
        <v>6</v>
      </c>
      <c r="B22" s="25"/>
      <c r="C22" s="25"/>
      <c r="D22" s="25"/>
      <c r="E22" s="25"/>
      <c r="F22" s="25"/>
      <c r="G22" s="25"/>
      <c r="H22" s="34"/>
      <c r="I22" s="25"/>
      <c r="J22" s="25"/>
      <c r="K22" s="25"/>
      <c r="L22" s="25"/>
      <c r="M22" s="25"/>
    </row>
    <row r="23" spans="1:13" ht="30" customHeight="1">
      <c r="A23" s="26" t="s">
        <v>62</v>
      </c>
      <c r="B23" s="44">
        <f ca="1">SUM(B10:B19)</f>
        <v>994.89078878330042</v>
      </c>
      <c r="C23" s="43" t="s">
        <v>53</v>
      </c>
      <c r="D23" s="25"/>
      <c r="E23" s="25"/>
      <c r="F23" s="25"/>
      <c r="G23" s="25"/>
      <c r="H23" s="34"/>
      <c r="I23" s="25"/>
      <c r="J23" s="25"/>
      <c r="K23" s="25"/>
      <c r="L23" s="25"/>
      <c r="M23" s="25"/>
    </row>
    <row r="24" spans="1:13" ht="30" customHeight="1">
      <c r="A24" s="26" t="s">
        <v>63</v>
      </c>
      <c r="B24" s="45">
        <f ca="1">COUNT(B10:B19)</f>
        <v>10</v>
      </c>
      <c r="C24" s="43" t="s">
        <v>54</v>
      </c>
      <c r="D24" s="25"/>
      <c r="E24" s="25"/>
      <c r="F24" s="25"/>
      <c r="G24" s="25"/>
      <c r="H24" s="34"/>
      <c r="I24" s="25"/>
      <c r="J24" s="25"/>
      <c r="K24" s="25"/>
      <c r="L24" s="25"/>
      <c r="M24" s="25"/>
    </row>
    <row r="25" spans="1:13" ht="27" customHeight="1">
      <c r="A25" s="46" t="s">
        <v>64</v>
      </c>
      <c r="B25" s="40">
        <f ca="1">SUMSQ(B10:B19)-B23^2/B24</f>
        <v>4.9046140411519445E-2</v>
      </c>
      <c r="C25" s="43" t="s">
        <v>60</v>
      </c>
      <c r="D25" s="25"/>
      <c r="E25" s="25"/>
      <c r="F25" s="25"/>
      <c r="G25" s="25"/>
      <c r="H25" s="34"/>
      <c r="I25" s="25"/>
      <c r="J25" s="25"/>
      <c r="K25" s="25"/>
      <c r="L25" s="25"/>
      <c r="M25" s="25"/>
    </row>
    <row r="26" spans="1:13" ht="27" customHeight="1">
      <c r="A26" s="47" t="s">
        <v>65</v>
      </c>
      <c r="B26" s="42">
        <f ca="1">B24-1</f>
        <v>9</v>
      </c>
      <c r="C26" s="43" t="s">
        <v>59</v>
      </c>
      <c r="D26" s="25"/>
      <c r="E26" s="25"/>
      <c r="F26" s="25"/>
      <c r="G26" s="25"/>
      <c r="H26" s="34"/>
      <c r="I26" s="25"/>
      <c r="J26" s="25"/>
      <c r="K26" s="25"/>
      <c r="L26" s="25"/>
      <c r="M26" s="25"/>
    </row>
    <row r="27" spans="1:13" ht="27" customHeight="1">
      <c r="A27" s="26" t="s">
        <v>66</v>
      </c>
      <c r="B27" s="27">
        <f ca="1">B25/B26</f>
        <v>5.4495711568354937E-3</v>
      </c>
      <c r="C27" s="43" t="s">
        <v>61</v>
      </c>
      <c r="D27" s="25"/>
      <c r="E27" s="25"/>
      <c r="F27" s="25"/>
      <c r="G27" s="25"/>
      <c r="H27" s="34"/>
      <c r="I27" s="25"/>
      <c r="J27" s="25"/>
      <c r="K27" s="25"/>
      <c r="L27" s="25"/>
      <c r="M27" s="25"/>
    </row>
    <row r="28" spans="1:13" ht="27" customHeight="1">
      <c r="A28" s="26" t="s">
        <v>80</v>
      </c>
      <c r="B28" s="27">
        <f ca="1">SQRT(B27)</f>
        <v>7.3821210751622693E-2</v>
      </c>
      <c r="C28" s="51" t="s">
        <v>74</v>
      </c>
      <c r="D28" s="43"/>
      <c r="E28" s="25"/>
      <c r="F28" s="25"/>
      <c r="G28" s="25"/>
      <c r="H28" s="34"/>
      <c r="I28" s="25"/>
      <c r="J28" s="25"/>
      <c r="K28" s="25"/>
      <c r="L28" s="25"/>
      <c r="M28" s="25"/>
    </row>
    <row r="29" spans="1:13" ht="27" customHeight="1">
      <c r="A29" s="26" t="s">
        <v>55</v>
      </c>
      <c r="B29" s="27">
        <f ca="1">B27/B24</f>
        <v>5.4495711568354932E-4</v>
      </c>
      <c r="C29" s="51" t="s">
        <v>51</v>
      </c>
      <c r="D29" s="25"/>
      <c r="E29" s="25"/>
      <c r="F29" s="25"/>
      <c r="G29" s="25"/>
      <c r="H29" s="34"/>
      <c r="I29" s="25"/>
      <c r="J29" s="25"/>
      <c r="K29" s="25"/>
      <c r="L29" s="25"/>
      <c r="M29" s="25"/>
    </row>
    <row r="30" spans="1:13" ht="27" customHeight="1">
      <c r="A30" s="26" t="s">
        <v>56</v>
      </c>
      <c r="B30" s="27">
        <f ca="1">SQRT(B29)</f>
        <v>2.334431656064382E-2</v>
      </c>
      <c r="C30" s="43" t="s">
        <v>52</v>
      </c>
      <c r="D30" s="25"/>
      <c r="E30" s="25"/>
      <c r="F30" s="25"/>
      <c r="G30" s="25"/>
      <c r="H30" s="34"/>
      <c r="I30" s="25"/>
      <c r="J30" s="25"/>
      <c r="K30" s="25"/>
      <c r="L30" s="25"/>
      <c r="M30" s="25"/>
    </row>
    <row r="31" spans="1:13" ht="27" customHeight="1">
      <c r="A31" s="25"/>
      <c r="B31" s="25"/>
      <c r="C31" s="25"/>
      <c r="D31" s="25"/>
      <c r="E31" s="25"/>
      <c r="F31" s="25"/>
      <c r="G31" s="25"/>
      <c r="H31" s="34"/>
      <c r="I31" s="25"/>
      <c r="J31" s="25"/>
      <c r="K31" s="25"/>
      <c r="L31" s="25"/>
      <c r="M31" s="25"/>
    </row>
    <row r="32" spans="1:13" ht="27" customHeight="1">
      <c r="A32" s="25"/>
      <c r="B32" s="25"/>
      <c r="C32" s="25"/>
      <c r="D32" s="25"/>
      <c r="E32" s="25"/>
      <c r="F32" s="25"/>
      <c r="G32" s="25"/>
      <c r="H32" s="34"/>
      <c r="I32" s="25"/>
      <c r="J32" s="25"/>
      <c r="K32" s="25"/>
      <c r="L32" s="25"/>
      <c r="M32" s="25"/>
    </row>
    <row r="33" spans="1:13" ht="27" customHeight="1">
      <c r="A33" s="26"/>
      <c r="B33" s="25"/>
      <c r="C33" s="25"/>
      <c r="D33" s="25"/>
      <c r="E33" s="25"/>
      <c r="F33" s="25"/>
      <c r="G33" s="25"/>
      <c r="H33" s="34"/>
      <c r="I33" s="25"/>
      <c r="J33" s="25"/>
      <c r="K33" s="25"/>
      <c r="L33" s="25"/>
      <c r="M33" s="25"/>
    </row>
    <row r="34" spans="1:13" ht="30" customHeight="1">
      <c r="A34" s="25"/>
      <c r="B34" s="25"/>
      <c r="C34" s="25"/>
      <c r="D34" s="25"/>
      <c r="E34" s="25"/>
      <c r="F34" s="25"/>
      <c r="G34" s="25"/>
      <c r="H34" s="34"/>
      <c r="I34" s="25"/>
      <c r="J34" s="25"/>
      <c r="K34" s="25"/>
      <c r="L34" s="25"/>
      <c r="M34" s="25"/>
    </row>
    <row r="35" spans="1:13" ht="27" customHeight="1">
      <c r="A35" s="25"/>
      <c r="B35" s="25"/>
      <c r="C35" s="25"/>
      <c r="D35" s="25"/>
      <c r="E35" s="25"/>
      <c r="F35" s="25"/>
      <c r="G35" s="25"/>
      <c r="H35" s="34"/>
      <c r="I35" s="25"/>
      <c r="J35" s="25"/>
      <c r="K35" s="25"/>
      <c r="L35" s="25"/>
      <c r="M35" s="25"/>
    </row>
    <row r="36" spans="1:13" ht="27" customHeight="1">
      <c r="A36" s="25"/>
      <c r="B36" s="25"/>
      <c r="C36" s="25"/>
      <c r="D36" s="25"/>
      <c r="E36" s="25"/>
      <c r="F36" s="25"/>
      <c r="G36" s="25"/>
      <c r="H36" s="34"/>
      <c r="I36" s="25"/>
      <c r="J36" s="25"/>
      <c r="K36" s="25"/>
      <c r="L36" s="25"/>
      <c r="M36" s="25"/>
    </row>
    <row r="37" spans="1:13" ht="27" customHeight="1">
      <c r="A37" s="25"/>
      <c r="B37" s="25"/>
      <c r="C37" s="25"/>
      <c r="D37" s="25"/>
      <c r="E37" s="25"/>
      <c r="F37" s="25"/>
      <c r="G37" s="25"/>
      <c r="H37" s="34"/>
      <c r="I37" s="25"/>
      <c r="J37" s="25"/>
      <c r="K37" s="25"/>
      <c r="L37" s="25"/>
      <c r="M37" s="25"/>
    </row>
    <row r="38" spans="1:13" ht="27" customHeight="1">
      <c r="A38" s="25"/>
      <c r="B38" s="25"/>
      <c r="C38" s="25"/>
      <c r="D38" s="25"/>
      <c r="E38" s="25"/>
      <c r="F38" s="25"/>
      <c r="G38" s="25"/>
      <c r="H38" s="34"/>
      <c r="I38" s="25"/>
      <c r="J38" s="25"/>
      <c r="K38" s="25"/>
      <c r="L38" s="25"/>
      <c r="M38" s="25"/>
    </row>
    <row r="39" spans="1:13" ht="27" customHeight="1">
      <c r="A39" s="26"/>
      <c r="B39" s="25"/>
      <c r="C39" s="25"/>
      <c r="D39" s="25"/>
      <c r="E39" s="25"/>
      <c r="F39" s="25"/>
      <c r="G39" s="25"/>
      <c r="H39" s="34"/>
      <c r="I39" s="25"/>
      <c r="J39" s="25"/>
      <c r="K39" s="25"/>
      <c r="L39" s="25"/>
      <c r="M39" s="25"/>
    </row>
    <row r="40" spans="1:13" ht="30" customHeight="1">
      <c r="A40" s="25"/>
      <c r="B40" s="25"/>
      <c r="C40" s="25"/>
      <c r="D40" s="25"/>
      <c r="E40" s="25"/>
      <c r="F40" s="25"/>
      <c r="G40" s="25"/>
      <c r="H40" s="34"/>
      <c r="I40" s="25"/>
      <c r="J40" s="25"/>
      <c r="K40" s="25"/>
      <c r="L40" s="25"/>
      <c r="M40" s="25"/>
    </row>
    <row r="41" spans="1:13" ht="27" customHeight="1">
      <c r="A41" s="25"/>
      <c r="B41" s="25"/>
      <c r="C41" s="25"/>
      <c r="D41" s="25"/>
      <c r="E41" s="25"/>
      <c r="F41" s="25"/>
      <c r="G41" s="25"/>
      <c r="H41" s="34"/>
      <c r="I41" s="25"/>
      <c r="J41" s="25"/>
      <c r="K41" s="25"/>
      <c r="L41" s="25"/>
      <c r="M41" s="25"/>
    </row>
    <row r="42" spans="1:13" ht="27" customHeight="1"/>
    <row r="43" spans="1:13" ht="27" customHeight="1"/>
    <row r="44" spans="1:13" ht="27" customHeight="1"/>
    <row r="45" spans="1:13" ht="27" customHeight="1"/>
    <row r="46" spans="1:13" ht="27" customHeight="1"/>
  </sheetData>
  <mergeCells count="1">
    <mergeCell ref="K14:L15"/>
  </mergeCells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workbookViewId="0">
      <selection activeCell="A4" sqref="A4:D4"/>
    </sheetView>
  </sheetViews>
  <sheetFormatPr baseColWidth="10" defaultColWidth="9.3984375" defaultRowHeight="27" customHeight="1" x14ac:dyDescent="0"/>
  <cols>
    <col min="1" max="4" width="9.09765625" style="2" customWidth="1"/>
    <col min="5" max="5" width="1.09765625" style="2" customWidth="1"/>
    <col min="6" max="6" width="11.296875" style="2" customWidth="1"/>
    <col min="7" max="7" width="11.69921875" style="2" customWidth="1"/>
    <col min="8" max="9" width="10" style="2" customWidth="1"/>
    <col min="10" max="10" width="11.69921875" style="2" customWidth="1"/>
    <col min="11" max="11" width="1.5" style="2" customWidth="1"/>
    <col min="12" max="12" width="10.8984375" style="2" customWidth="1"/>
    <col min="13" max="13" width="11.5" style="2" customWidth="1"/>
    <col min="14" max="19" width="10" style="2" customWidth="1"/>
    <col min="20" max="20" width="8.3984375" style="2" customWidth="1"/>
    <col min="21" max="16384" width="9.3984375" style="2"/>
  </cols>
  <sheetData>
    <row r="1" spans="1:17" ht="48" customHeight="1">
      <c r="A1" s="105" t="s">
        <v>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7" ht="27" customHeight="1" thickBot="1">
      <c r="A2" s="15" t="s">
        <v>79</v>
      </c>
      <c r="B2" s="17">
        <v>9</v>
      </c>
      <c r="C2" s="15" t="s">
        <v>73</v>
      </c>
      <c r="D2" s="17">
        <v>12</v>
      </c>
      <c r="F2" s="98" t="s">
        <v>69</v>
      </c>
      <c r="G2" s="99">
        <v>0.05</v>
      </c>
      <c r="H2" s="100"/>
      <c r="I2" s="100"/>
      <c r="J2" s="100"/>
      <c r="K2" s="75"/>
      <c r="L2" s="98" t="s">
        <v>69</v>
      </c>
      <c r="M2" s="99">
        <f>G2</f>
        <v>0.05</v>
      </c>
      <c r="N2" s="100"/>
      <c r="O2" s="100"/>
      <c r="P2" s="100"/>
      <c r="Q2" s="74"/>
    </row>
    <row r="3" spans="1:17" ht="27" customHeight="1">
      <c r="A3" s="15" t="s">
        <v>78</v>
      </c>
      <c r="B3" s="16">
        <v>5</v>
      </c>
      <c r="C3" s="15" t="s">
        <v>25</v>
      </c>
      <c r="D3" s="11">
        <v>5</v>
      </c>
      <c r="F3" s="108" t="s">
        <v>18</v>
      </c>
      <c r="G3" s="109"/>
      <c r="H3" s="109"/>
      <c r="I3" s="109"/>
      <c r="J3" s="110"/>
      <c r="K3" s="73"/>
      <c r="L3" s="108" t="s">
        <v>13</v>
      </c>
      <c r="M3" s="109"/>
      <c r="N3" s="109"/>
      <c r="O3" s="109"/>
      <c r="P3" s="110"/>
      <c r="Q3" s="74"/>
    </row>
    <row r="4" spans="1:17" ht="27" customHeight="1">
      <c r="A4" s="106" t="s">
        <v>1</v>
      </c>
      <c r="B4" s="106"/>
      <c r="C4" s="106"/>
      <c r="D4" s="106"/>
      <c r="F4" s="82" t="s">
        <v>50</v>
      </c>
      <c r="G4" s="83">
        <f ca="1">B18/D18</f>
        <v>0.89942666029622542</v>
      </c>
      <c r="H4" s="83" t="s">
        <v>67</v>
      </c>
      <c r="I4" s="84"/>
      <c r="J4" s="85"/>
      <c r="K4" s="73"/>
      <c r="L4" s="82" t="s">
        <v>50</v>
      </c>
      <c r="M4" s="83">
        <f ca="1">IF(B18&gt;D18,B18/D18,D18/B18)</f>
        <v>1.1118193891102259</v>
      </c>
      <c r="N4" s="83" t="s">
        <v>9</v>
      </c>
      <c r="O4" s="84"/>
      <c r="P4" s="85"/>
      <c r="Q4" s="74"/>
    </row>
    <row r="5" spans="1:17" ht="27" customHeight="1">
      <c r="A5" s="107" t="s">
        <v>2</v>
      </c>
      <c r="B5" s="107"/>
      <c r="C5" s="107" t="s">
        <v>49</v>
      </c>
      <c r="D5" s="107"/>
      <c r="F5" s="82"/>
      <c r="G5" s="86"/>
      <c r="H5" s="86"/>
      <c r="I5" s="84"/>
      <c r="J5" s="85"/>
      <c r="K5" s="74"/>
      <c r="L5" s="82"/>
      <c r="M5" s="86"/>
      <c r="N5" s="83" t="s">
        <v>14</v>
      </c>
      <c r="O5" s="86"/>
      <c r="P5" s="85"/>
      <c r="Q5" s="74"/>
    </row>
    <row r="6" spans="1:17" ht="27" customHeight="1">
      <c r="A6" s="13" t="s">
        <v>11</v>
      </c>
      <c r="B6" s="12">
        <f t="shared" ref="B6:B13" ca="1" si="0">ROUND(NORMINV(RAND(),B$2,B$3),0)</f>
        <v>1</v>
      </c>
      <c r="C6" s="13" t="s">
        <v>72</v>
      </c>
      <c r="D6" s="12">
        <f ca="1">ROUND(NORMINV(RAND(),D$2,D$3),0)</f>
        <v>14</v>
      </c>
      <c r="F6" s="91"/>
      <c r="G6" s="92"/>
      <c r="H6" s="93"/>
      <c r="I6" s="86"/>
      <c r="J6" s="94"/>
      <c r="K6" s="77"/>
      <c r="L6" s="82"/>
      <c r="M6" s="86"/>
      <c r="N6" s="83" t="s">
        <v>15</v>
      </c>
      <c r="O6" s="86"/>
      <c r="P6" s="85"/>
      <c r="Q6" s="74"/>
    </row>
    <row r="7" spans="1:17" ht="27" customHeight="1">
      <c r="A7" s="13" t="s">
        <v>71</v>
      </c>
      <c r="B7" s="12">
        <f t="shared" ca="1" si="0"/>
        <v>4</v>
      </c>
      <c r="C7" s="13" t="s">
        <v>12</v>
      </c>
      <c r="D7" s="12">
        <f ca="1">ROUND(NORMINV(RAND(),D$2,D$3),0)</f>
        <v>13</v>
      </c>
      <c r="F7" s="82"/>
      <c r="G7" s="92"/>
      <c r="H7" s="93"/>
      <c r="I7" s="86"/>
      <c r="J7" s="95"/>
      <c r="K7" s="77"/>
      <c r="L7" s="82"/>
      <c r="M7" s="86"/>
      <c r="N7" s="86"/>
      <c r="O7" s="86"/>
      <c r="P7" s="85"/>
      <c r="Q7" s="74"/>
    </row>
    <row r="8" spans="1:17" ht="27" customHeight="1">
      <c r="A8" s="13" t="s">
        <v>26</v>
      </c>
      <c r="B8" s="12">
        <f t="shared" ca="1" si="0"/>
        <v>9</v>
      </c>
      <c r="C8" s="13" t="s">
        <v>32</v>
      </c>
      <c r="D8" s="12">
        <f ca="1">ROUND(NORMINV(RAND(),D$2,D$3),0)</f>
        <v>24</v>
      </c>
      <c r="F8" s="96"/>
      <c r="G8" s="92"/>
      <c r="H8" s="93"/>
      <c r="I8" s="86"/>
      <c r="J8" s="95"/>
      <c r="K8" s="77"/>
      <c r="L8" s="82"/>
      <c r="M8" s="86"/>
      <c r="N8" s="86"/>
      <c r="O8" s="86"/>
      <c r="P8" s="85"/>
      <c r="Q8" s="74"/>
    </row>
    <row r="9" spans="1:17" ht="27" customHeight="1">
      <c r="A9" s="13" t="s">
        <v>27</v>
      </c>
      <c r="B9" s="12">
        <f t="shared" ca="1" si="0"/>
        <v>9</v>
      </c>
      <c r="C9" s="13" t="s">
        <v>33</v>
      </c>
      <c r="D9" s="12">
        <f ca="1">ROUND(NORMINV(RAND(),D$2,D$3),0)</f>
        <v>16</v>
      </c>
      <c r="F9" s="82" t="s">
        <v>36</v>
      </c>
      <c r="G9" s="83">
        <f ca="1">FINV(G2,B17,D17)</f>
        <v>8.886742955634281</v>
      </c>
      <c r="H9" s="83" t="s">
        <v>68</v>
      </c>
      <c r="I9" s="86"/>
      <c r="J9" s="95"/>
      <c r="K9" s="77"/>
      <c r="L9" s="82" t="s">
        <v>36</v>
      </c>
      <c r="M9" s="83">
        <f ca="1">IF(B18&gt;D18,FINV(M2/2,B17,D17),FINV(M2/2,D17,B17))</f>
        <v>5.8898191672032567</v>
      </c>
      <c r="N9" s="83" t="s">
        <v>10</v>
      </c>
      <c r="O9" s="84"/>
      <c r="P9" s="85"/>
      <c r="Q9" s="74"/>
    </row>
    <row r="10" spans="1:17" ht="27" customHeight="1">
      <c r="A10" s="18" t="s">
        <v>28</v>
      </c>
      <c r="B10" s="12">
        <f t="shared" ca="1" si="0"/>
        <v>7</v>
      </c>
      <c r="C10" s="18"/>
      <c r="D10" s="12"/>
      <c r="F10" s="101" t="str">
        <f ca="1">IF(G4&gt;G9,"Reject null hypothesis", "Don't reject null hypothesis")</f>
        <v>Don't reject null hypothesis</v>
      </c>
      <c r="G10" s="86"/>
      <c r="H10" s="86"/>
      <c r="I10" s="86"/>
      <c r="J10" s="95"/>
      <c r="K10" s="77"/>
      <c r="L10" s="101" t="str">
        <f ca="1">IF(M4&gt;M9,"Reject null hypothesis", "Don't reject null hypothesis")</f>
        <v>Don't reject null hypothesis</v>
      </c>
      <c r="M10" s="86"/>
      <c r="N10" s="83" t="s">
        <v>16</v>
      </c>
      <c r="O10" s="86"/>
      <c r="P10" s="85"/>
      <c r="Q10" s="74"/>
    </row>
    <row r="11" spans="1:17" ht="27" customHeight="1" thickBot="1">
      <c r="A11" s="18" t="s">
        <v>29</v>
      </c>
      <c r="B11" s="12">
        <f t="shared" ca="1" si="0"/>
        <v>6</v>
      </c>
      <c r="C11" s="18"/>
      <c r="D11" s="12"/>
      <c r="F11" s="87"/>
      <c r="G11" s="88"/>
      <c r="H11" s="88"/>
      <c r="I11" s="88"/>
      <c r="J11" s="97"/>
      <c r="K11" s="77"/>
      <c r="L11" s="87"/>
      <c r="M11" s="88"/>
      <c r="N11" s="89" t="s">
        <v>17</v>
      </c>
      <c r="O11" s="88"/>
      <c r="P11" s="90"/>
      <c r="Q11" s="74"/>
    </row>
    <row r="12" spans="1:17" ht="27" customHeight="1">
      <c r="A12" s="18" t="s">
        <v>30</v>
      </c>
      <c r="B12" s="12">
        <f t="shared" ca="1" si="0"/>
        <v>10</v>
      </c>
      <c r="C12" s="18"/>
      <c r="D12" s="12"/>
      <c r="F12" s="75"/>
      <c r="G12" s="75"/>
      <c r="H12" s="75"/>
      <c r="I12" s="73"/>
      <c r="J12" s="75"/>
      <c r="K12" s="75"/>
      <c r="L12" s="75"/>
      <c r="M12" s="76"/>
      <c r="N12" s="74"/>
      <c r="O12" s="74"/>
      <c r="P12" s="76"/>
      <c r="Q12" s="74"/>
    </row>
    <row r="13" spans="1:17" ht="27" customHeight="1" thickBot="1">
      <c r="A13" s="21" t="s">
        <v>31</v>
      </c>
      <c r="B13" s="22">
        <f t="shared" ca="1" si="0"/>
        <v>17</v>
      </c>
      <c r="C13" s="21"/>
      <c r="D13" s="22"/>
      <c r="F13" s="75"/>
      <c r="G13" s="75"/>
      <c r="H13" s="75"/>
      <c r="I13" s="75"/>
      <c r="J13" s="75"/>
      <c r="K13" s="75"/>
      <c r="L13" s="75"/>
      <c r="M13" s="74"/>
      <c r="N13" s="74"/>
      <c r="O13" s="74"/>
      <c r="P13" s="74"/>
      <c r="Q13" s="74"/>
    </row>
    <row r="14" spans="1:17" ht="27" customHeight="1">
      <c r="A14" s="19" t="s">
        <v>83</v>
      </c>
      <c r="B14" s="20">
        <f ca="1">SUM(B6:B13)</f>
        <v>63</v>
      </c>
      <c r="C14" s="19" t="s">
        <v>84</v>
      </c>
      <c r="D14" s="20">
        <f ca="1">SUM(D6:D13)</f>
        <v>67</v>
      </c>
      <c r="F14" s="75"/>
      <c r="G14" s="75"/>
      <c r="H14" s="75"/>
      <c r="I14" s="75"/>
      <c r="J14" s="75"/>
      <c r="K14" s="75"/>
      <c r="L14" s="75"/>
      <c r="M14" s="74"/>
      <c r="N14" s="74"/>
      <c r="O14" s="74"/>
      <c r="P14" s="74"/>
      <c r="Q14" s="74"/>
    </row>
    <row r="15" spans="1:17" ht="27" customHeight="1">
      <c r="A15" s="13" t="s">
        <v>77</v>
      </c>
      <c r="B15" s="12">
        <f ca="1">COUNT(B6:B13)</f>
        <v>8</v>
      </c>
      <c r="C15" s="13" t="s">
        <v>46</v>
      </c>
      <c r="D15" s="12">
        <f ca="1">COUNT(D6:D13)</f>
        <v>4</v>
      </c>
      <c r="F15" s="75"/>
      <c r="G15" s="75"/>
      <c r="H15" s="75"/>
      <c r="I15" s="75"/>
      <c r="J15" s="75"/>
      <c r="K15" s="75"/>
      <c r="L15" s="75"/>
      <c r="M15" s="74"/>
      <c r="N15" s="74"/>
      <c r="O15" s="74"/>
      <c r="P15" s="74"/>
      <c r="Q15" s="74"/>
    </row>
    <row r="16" spans="1:17" ht="27" customHeight="1">
      <c r="A16" s="8" t="s">
        <v>87</v>
      </c>
      <c r="B16" s="10">
        <f ca="1">SUMSQ(B6:B13)-B14^2/B15</f>
        <v>156.875</v>
      </c>
      <c r="C16" s="8" t="s">
        <v>88</v>
      </c>
      <c r="D16" s="10">
        <f ca="1">SUMSQ(D6:D13)-D14^2/D15</f>
        <v>74.75</v>
      </c>
      <c r="F16" s="75"/>
      <c r="G16" s="75"/>
      <c r="H16" s="75"/>
      <c r="I16" s="75"/>
      <c r="J16" s="75"/>
      <c r="K16" s="75"/>
      <c r="L16" s="75"/>
      <c r="M16" s="74"/>
      <c r="N16" s="74"/>
      <c r="O16" s="74"/>
      <c r="P16" s="74"/>
      <c r="Q16" s="74"/>
    </row>
    <row r="17" spans="1:17" ht="27" customHeight="1">
      <c r="A17" s="7" t="s">
        <v>85</v>
      </c>
      <c r="B17" s="9">
        <f ca="1">B15-1</f>
        <v>7</v>
      </c>
      <c r="C17" s="7" t="s">
        <v>89</v>
      </c>
      <c r="D17" s="9">
        <f ca="1">D15-1</f>
        <v>3</v>
      </c>
      <c r="F17" s="75"/>
      <c r="G17" s="75"/>
      <c r="H17" s="75"/>
      <c r="I17" s="75"/>
      <c r="J17" s="75"/>
      <c r="K17" s="75"/>
      <c r="L17" s="75"/>
      <c r="M17" s="74"/>
      <c r="N17" s="74"/>
      <c r="O17" s="74"/>
      <c r="P17" s="74"/>
      <c r="Q17" s="74"/>
    </row>
    <row r="18" spans="1:17" ht="27" customHeight="1">
      <c r="A18" s="7" t="s">
        <v>86</v>
      </c>
      <c r="B18" s="23">
        <f ca="1">B16/B17</f>
        <v>22.410714285714285</v>
      </c>
      <c r="C18" s="7" t="s">
        <v>90</v>
      </c>
      <c r="D18" s="23">
        <f ca="1">D16/D17</f>
        <v>24.916666666666668</v>
      </c>
      <c r="F18" s="75"/>
      <c r="G18" s="75"/>
      <c r="H18" s="75"/>
      <c r="I18" s="75"/>
      <c r="J18" s="75"/>
      <c r="K18" s="75"/>
      <c r="L18" s="75"/>
      <c r="M18" s="74"/>
      <c r="N18" s="74"/>
      <c r="O18" s="74"/>
      <c r="P18" s="74"/>
      <c r="Q18" s="74"/>
    </row>
    <row r="19" spans="1:17" ht="27" customHeight="1">
      <c r="A19" s="7" t="s">
        <v>91</v>
      </c>
      <c r="B19" s="23">
        <f ca="1">SQRT(B18)</f>
        <v>4.7339955941798557</v>
      </c>
      <c r="C19" s="7" t="s">
        <v>0</v>
      </c>
      <c r="D19" s="23">
        <f ca="1">SQRT(D18)</f>
        <v>4.9916597106239795</v>
      </c>
      <c r="F19" s="75"/>
      <c r="G19" s="75"/>
      <c r="H19" s="75"/>
      <c r="I19" s="75"/>
      <c r="J19" s="75"/>
      <c r="K19" s="75"/>
      <c r="L19" s="75"/>
      <c r="M19" s="74"/>
      <c r="N19" s="74"/>
      <c r="O19" s="74"/>
      <c r="P19" s="74"/>
      <c r="Q19" s="74"/>
    </row>
    <row r="20" spans="1:17" ht="27" customHeight="1">
      <c r="F20" s="75"/>
      <c r="G20" s="75"/>
      <c r="H20" s="75"/>
      <c r="I20" s="75"/>
      <c r="J20" s="75"/>
      <c r="K20" s="75"/>
      <c r="L20" s="75"/>
      <c r="M20" s="74"/>
      <c r="N20" s="74"/>
      <c r="O20" s="74"/>
      <c r="P20" s="74"/>
      <c r="Q20" s="74"/>
    </row>
    <row r="21" spans="1:17" ht="27" customHeight="1">
      <c r="D21" s="5"/>
      <c r="F21" s="104"/>
      <c r="G21" s="104"/>
      <c r="H21" s="78"/>
      <c r="I21" s="79"/>
      <c r="J21" s="80"/>
      <c r="K21" s="78"/>
      <c r="L21" s="78"/>
      <c r="M21" s="81"/>
      <c r="N21" s="81"/>
      <c r="O21" s="81"/>
      <c r="P21" s="81"/>
      <c r="Q21" s="81"/>
    </row>
    <row r="22" spans="1:17" ht="27" customHeight="1">
      <c r="D22" s="5"/>
      <c r="F22" s="65"/>
      <c r="G22" s="65"/>
      <c r="H22" s="66"/>
      <c r="I22" s="65"/>
      <c r="J22" s="67"/>
      <c r="K22" s="69"/>
      <c r="L22" s="69"/>
    </row>
    <row r="23" spans="1:17" ht="27" customHeight="1">
      <c r="D23" s="5"/>
      <c r="F23" s="67"/>
      <c r="G23" s="69"/>
      <c r="H23" s="69"/>
      <c r="I23" s="65"/>
      <c r="J23" s="67"/>
      <c r="K23" s="69"/>
      <c r="L23" s="69"/>
    </row>
    <row r="24" spans="1:17" ht="27" customHeight="1">
      <c r="D24" s="5"/>
      <c r="F24" s="67"/>
      <c r="G24" s="69"/>
      <c r="H24" s="69"/>
      <c r="I24" s="65"/>
      <c r="J24" s="67"/>
      <c r="K24" s="69"/>
      <c r="L24" s="69"/>
    </row>
    <row r="25" spans="1:17" ht="27" customHeight="1">
      <c r="A25" s="1"/>
      <c r="B25" s="1"/>
      <c r="C25" s="6"/>
      <c r="D25" s="5"/>
      <c r="F25" s="70"/>
      <c r="G25" s="72"/>
      <c r="H25" s="72"/>
      <c r="I25" s="65"/>
      <c r="J25" s="70"/>
      <c r="K25" s="71"/>
      <c r="L25" s="71"/>
    </row>
    <row r="26" spans="1:17" ht="27" customHeight="1">
      <c r="D26" s="5"/>
      <c r="F26" s="67"/>
      <c r="G26" s="69"/>
      <c r="H26" s="69"/>
      <c r="I26" s="65"/>
      <c r="J26" s="67"/>
      <c r="K26" s="68"/>
      <c r="L26" s="68"/>
    </row>
    <row r="27" spans="1:17" ht="27" customHeight="1">
      <c r="A27" s="1"/>
      <c r="B27" s="5"/>
      <c r="D27" s="5"/>
      <c r="F27" s="67"/>
      <c r="G27" s="69"/>
      <c r="H27" s="69"/>
      <c r="I27" s="65"/>
      <c r="J27" s="67"/>
      <c r="K27" s="68"/>
      <c r="L27" s="68"/>
    </row>
    <row r="34" spans="1:4" ht="27" customHeight="1">
      <c r="A34" s="3"/>
      <c r="B34" s="4"/>
      <c r="C34" s="14"/>
      <c r="D34" s="4"/>
    </row>
    <row r="35" spans="1:4" ht="27" customHeight="1">
      <c r="A35" s="3"/>
      <c r="D35" s="4"/>
    </row>
    <row r="36" spans="1:4" ht="27" customHeight="1">
      <c r="A36" s="3"/>
      <c r="D36" s="4"/>
    </row>
    <row r="37" spans="1:4" ht="27" customHeight="1">
      <c r="A37" s="3"/>
      <c r="D37" s="4"/>
    </row>
    <row r="38" spans="1:4" ht="27" customHeight="1">
      <c r="A38" s="3"/>
      <c r="D38" s="4"/>
    </row>
    <row r="39" spans="1:4" ht="27" customHeight="1">
      <c r="A39" s="3"/>
      <c r="D39" s="4"/>
    </row>
    <row r="40" spans="1:4" ht="27" customHeight="1">
      <c r="A40" s="3"/>
      <c r="D40" s="4"/>
    </row>
    <row r="41" spans="1:4" ht="27" customHeight="1">
      <c r="A41" s="3"/>
      <c r="B41" s="4"/>
      <c r="C41" s="14"/>
      <c r="D41" s="4"/>
    </row>
  </sheetData>
  <mergeCells count="7">
    <mergeCell ref="F21:G21"/>
    <mergeCell ref="A1:P1"/>
    <mergeCell ref="A4:D4"/>
    <mergeCell ref="A5:B5"/>
    <mergeCell ref="C5:D5"/>
    <mergeCell ref="F3:J3"/>
    <mergeCell ref="L3:P3"/>
  </mergeCells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Getting Started</vt:lpstr>
      <vt:lpstr>HOV test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2015-04-03T16:51:35Z</dcterms:modified>
</cp:coreProperties>
</file>